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606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7" i="1"/>
  <c r="D8" i="1"/>
  <c r="D9" i="1"/>
  <c r="D10" i="1"/>
  <c r="D11" i="1"/>
  <c r="D12" i="1"/>
  <c r="D13" i="1"/>
  <c r="D14" i="1"/>
  <c r="D15" i="1"/>
  <c r="D19" i="1"/>
  <c r="D21" i="1"/>
  <c r="D27" i="1"/>
  <c r="C10" i="1"/>
  <c r="C14" i="1"/>
  <c r="C15" i="1"/>
  <c r="C19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<sst xmlns="http://schemas.openxmlformats.org/spreadsheetml/2006/main" count="21" uniqueCount="20">
  <si>
    <t>UIL MUSIC REGION 27 BUDGET TOTALS 2016-17</t>
  </si>
  <si>
    <t>CATEGORY</t>
  </si>
  <si>
    <t>BUDGET</t>
  </si>
  <si>
    <t>ACTUAL</t>
  </si>
  <si>
    <t>BALANCE</t>
  </si>
  <si>
    <t>SUPPLIES</t>
  </si>
  <si>
    <t>HONORARIUMS</t>
  </si>
  <si>
    <t>JUDGE EXPENSES</t>
  </si>
  <si>
    <t>AWARDS</t>
  </si>
  <si>
    <t>VIDEO/RECORDING</t>
  </si>
  <si>
    <t>CONTEST HOST STIPENDS</t>
  </si>
  <si>
    <t>WEBSITE/SOFTWARE</t>
  </si>
  <si>
    <t>MISC CONTEST EXPENSES</t>
  </si>
  <si>
    <t>CAPITAL OUTLAY</t>
  </si>
  <si>
    <t>EXEC SEC TRAVEL</t>
  </si>
  <si>
    <t>CELL PHONE ALLOWANCE</t>
  </si>
  <si>
    <t>TOTAL EXPENSES</t>
  </si>
  <si>
    <t>INCOME 16-17</t>
  </si>
  <si>
    <t>BALANCE ytd</t>
  </si>
  <si>
    <t>CARRYOVER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</si>
</sst>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4" x14ac:knownFonts="1"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0" fontId="0" fillId="0" borderId="1" xfId="0" applyBorder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 applyAlignment="1">
      <alignment wrapText="1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quillen/Documents/region%2027/BUDGET%200506%200607/BUDGET%20WORKBOOK%2016%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16 17"/>
      <sheetName val="SUPPLIES 16 17"/>
      <sheetName val="JUDGE HONORARIUMS 16 17"/>
      <sheetName val="JUDGE EXPENSES 16 17"/>
      <sheetName val="CONTEST HOST STIPENDS 16 17"/>
      <sheetName val="MISC CONTEST EXPENSES 16 17"/>
      <sheetName val="VIDEO RECORDING 16-17"/>
      <sheetName val="AWARDS 16 17"/>
      <sheetName val="CAPITAL OUTLAY 16 17"/>
      <sheetName val="WEBSITE SOFTWARE 16 17 "/>
      <sheetName val="CELLPHONE ALLOWANCE 16 17"/>
      <sheetName val="LONG DISTANCE"/>
      <sheetName val="EXEC SEC TRAVEL"/>
      <sheetName val="EXEC SEC SALARY"/>
      <sheetName val="TOTALS (2)"/>
      <sheetName val="TOTALS"/>
      <sheetName val="website post"/>
    </sheetNames>
    <sheetDataSet>
      <sheetData sheetId="0"/>
      <sheetData sheetId="1">
        <row r="53">
          <cell r="F53">
            <v>1515.41</v>
          </cell>
        </row>
      </sheetData>
      <sheetData sheetId="2"/>
      <sheetData sheetId="3">
        <row r="111">
          <cell r="F111">
            <v>20000.97</v>
          </cell>
        </row>
      </sheetData>
      <sheetData sheetId="4">
        <row r="5">
          <cell r="G5">
            <v>7550</v>
          </cell>
        </row>
        <row r="53">
          <cell r="F53">
            <v>7550</v>
          </cell>
        </row>
      </sheetData>
      <sheetData sheetId="5">
        <row r="61">
          <cell r="F61">
            <v>59730.240000000005</v>
          </cell>
        </row>
      </sheetData>
      <sheetData sheetId="6">
        <row r="52">
          <cell r="F52">
            <v>17830</v>
          </cell>
        </row>
      </sheetData>
      <sheetData sheetId="7">
        <row r="52">
          <cell r="F52">
            <v>21017.5</v>
          </cell>
        </row>
      </sheetData>
      <sheetData sheetId="8">
        <row r="52">
          <cell r="F52">
            <v>0</v>
          </cell>
        </row>
      </sheetData>
      <sheetData sheetId="9">
        <row r="52">
          <cell r="F52">
            <v>1625</v>
          </cell>
        </row>
      </sheetData>
      <sheetData sheetId="10">
        <row r="5">
          <cell r="G5">
            <v>480</v>
          </cell>
        </row>
        <row r="52">
          <cell r="F52">
            <v>480</v>
          </cell>
        </row>
      </sheetData>
      <sheetData sheetId="11"/>
      <sheetData sheetId="12">
        <row r="5">
          <cell r="G5">
            <v>3450</v>
          </cell>
        </row>
        <row r="52">
          <cell r="F52">
            <v>0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7"/>
  <sheetViews>
    <sheetView tabSelected="1" workbookViewId="0">
      <selection activeCell="E31" sqref="E31"/>
    </sheetView>
  </sheetViews>
  <sheetFormatPr baseColWidth="10" defaultRowHeight="15" x14ac:dyDescent="0"/>
  <cols>
    <col min="2" max="2" width="25.83203125" customWidth="1"/>
    <col min="3" max="3" width="15.83203125" customWidth="1"/>
    <col min="4" max="4" width="17" customWidth="1"/>
    <col min="5" max="5" width="22.6640625" customWidth="1"/>
  </cols>
  <sheetData>
    <row r="3" spans="2:5" ht="21">
      <c r="B3" s="1" t="s">
        <v>0</v>
      </c>
    </row>
    <row r="4" spans="2:5" ht="19" thickBot="1">
      <c r="B4" s="2" t="s">
        <v>1</v>
      </c>
      <c r="C4" s="2" t="s">
        <v>2</v>
      </c>
      <c r="D4" s="2" t="s">
        <v>3</v>
      </c>
      <c r="E4" s="2" t="s">
        <v>4</v>
      </c>
    </row>
    <row r="5" spans="2:5" ht="16" thickBot="1">
      <c r="B5" s="3" t="s">
        <v>5</v>
      </c>
      <c r="C5" s="4">
        <v>2300</v>
      </c>
      <c r="D5" s="4">
        <f>'[1]SUPPLIES 16 17'!$F$53</f>
        <v>1515.41</v>
      </c>
      <c r="E5" s="4">
        <f>SUM(C5-D5)</f>
        <v>784.58999999999992</v>
      </c>
    </row>
    <row r="6" spans="2:5" ht="16" thickBot="1">
      <c r="B6" s="3" t="s">
        <v>6</v>
      </c>
      <c r="C6" s="4">
        <v>111430</v>
      </c>
      <c r="D6" s="4">
        <v>115270</v>
      </c>
      <c r="E6" s="4">
        <f>SUM(C6-D6)</f>
        <v>-3840</v>
      </c>
    </row>
    <row r="7" spans="2:5" ht="16" thickBot="1">
      <c r="B7" s="3" t="s">
        <v>7</v>
      </c>
      <c r="C7" s="4">
        <v>26000</v>
      </c>
      <c r="D7" s="4">
        <f>'[1]JUDGE EXPENSES 16 17'!$F$111</f>
        <v>20000.97</v>
      </c>
      <c r="E7" s="4">
        <f t="shared" ref="E7:E15" si="0">SUM(C7-D7)</f>
        <v>5999.0299999999988</v>
      </c>
    </row>
    <row r="8" spans="2:5" ht="16" thickBot="1">
      <c r="B8" s="3" t="s">
        <v>8</v>
      </c>
      <c r="C8" s="4">
        <v>19000</v>
      </c>
      <c r="D8" s="4">
        <f>'[1]AWARDS 16 17'!$F$52</f>
        <v>21017.5</v>
      </c>
      <c r="E8" s="4">
        <f t="shared" si="0"/>
        <v>-2017.5</v>
      </c>
    </row>
    <row r="9" spans="2:5" ht="16" thickBot="1">
      <c r="B9" s="3" t="s">
        <v>9</v>
      </c>
      <c r="C9" s="4">
        <v>18000</v>
      </c>
      <c r="D9" s="4">
        <f>'[1]VIDEO RECORDING 16-17'!$F$52</f>
        <v>17830</v>
      </c>
      <c r="E9" s="4">
        <f t="shared" si="0"/>
        <v>170</v>
      </c>
    </row>
    <row r="10" spans="2:5" ht="16" thickBot="1">
      <c r="B10" s="3" t="s">
        <v>10</v>
      </c>
      <c r="C10" s="4">
        <f>'[1]CONTEST HOST STIPENDS 16 17'!$G$5</f>
        <v>7550</v>
      </c>
      <c r="D10" s="4">
        <f>'[1]CONTEST HOST STIPENDS 16 17'!$F$53</f>
        <v>7550</v>
      </c>
      <c r="E10" s="4">
        <f t="shared" si="0"/>
        <v>0</v>
      </c>
    </row>
    <row r="11" spans="2:5" ht="16" thickBot="1">
      <c r="B11" s="3" t="s">
        <v>11</v>
      </c>
      <c r="C11" s="4">
        <v>1625</v>
      </c>
      <c r="D11" s="4">
        <f>'[1]WEBSITE SOFTWARE 16 17 '!$F$52</f>
        <v>1625</v>
      </c>
      <c r="E11" s="4">
        <f t="shared" si="0"/>
        <v>0</v>
      </c>
    </row>
    <row r="12" spans="2:5" ht="16" thickBot="1">
      <c r="B12" s="3" t="s">
        <v>12</v>
      </c>
      <c r="C12" s="4">
        <v>54250</v>
      </c>
      <c r="D12" s="4">
        <f>'[1]MISC CONTEST EXPENSES 16 17'!$F$61</f>
        <v>59730.240000000005</v>
      </c>
      <c r="E12" s="4">
        <f t="shared" si="0"/>
        <v>-5480.2400000000052</v>
      </c>
    </row>
    <row r="13" spans="2:5" ht="16" thickBot="1">
      <c r="B13" s="3" t="s">
        <v>13</v>
      </c>
      <c r="C13" s="4">
        <v>600</v>
      </c>
      <c r="D13" s="4">
        <f>'[1]CAPITAL OUTLAY 16 17'!$F$52</f>
        <v>0</v>
      </c>
      <c r="E13" s="4">
        <f t="shared" si="0"/>
        <v>600</v>
      </c>
    </row>
    <row r="14" spans="2:5" ht="16" thickBot="1">
      <c r="B14" s="3" t="s">
        <v>14</v>
      </c>
      <c r="C14" s="4">
        <f>'[1]EXEC SEC TRAVEL'!$G$5</f>
        <v>3450</v>
      </c>
      <c r="D14" s="4">
        <f>'[1]EXEC SEC TRAVEL'!$F$52</f>
        <v>0</v>
      </c>
      <c r="E14" s="4">
        <f t="shared" si="0"/>
        <v>3450</v>
      </c>
    </row>
    <row r="15" spans="2:5" ht="16" thickBot="1">
      <c r="B15" s="3" t="s">
        <v>15</v>
      </c>
      <c r="C15" s="4">
        <f>'[1]CELLPHONE ALLOWANCE 16 17'!$G$5</f>
        <v>480</v>
      </c>
      <c r="D15" s="4">
        <f>'[1]CELLPHONE ALLOWANCE 16 17'!$F$52</f>
        <v>480</v>
      </c>
      <c r="E15" s="4">
        <f t="shared" si="0"/>
        <v>0</v>
      </c>
    </row>
    <row r="16" spans="2:5" ht="16" thickBot="1">
      <c r="B16" s="3"/>
      <c r="C16" s="4"/>
      <c r="D16" s="4"/>
      <c r="E16" s="4"/>
    </row>
    <row r="17" spans="2:5" ht="16" thickBot="1">
      <c r="B17" s="3"/>
      <c r="C17" s="4"/>
      <c r="D17" s="4"/>
      <c r="E17" s="4"/>
    </row>
    <row r="18" spans="2:5" ht="16" thickBot="1">
      <c r="B18" s="3"/>
      <c r="C18" s="4"/>
      <c r="D18" s="4"/>
      <c r="E18" s="4"/>
    </row>
    <row r="19" spans="2:5" ht="16" thickBot="1">
      <c r="B19" s="3" t="s">
        <v>16</v>
      </c>
      <c r="C19" s="4">
        <f>SUM(C5:C18)</f>
        <v>244685</v>
      </c>
      <c r="D19" s="5">
        <f>SUM(D5:D18)</f>
        <v>245019.12</v>
      </c>
      <c r="E19" s="4"/>
    </row>
    <row r="20" spans="2:5" ht="16" thickBot="1">
      <c r="B20" s="3" t="s">
        <v>17</v>
      </c>
      <c r="C20" s="4"/>
      <c r="D20" s="5">
        <v>245337</v>
      </c>
      <c r="E20" s="4"/>
    </row>
    <row r="21" spans="2:5" ht="16" thickBot="1">
      <c r="B21" s="3" t="s">
        <v>18</v>
      </c>
      <c r="C21" s="6"/>
      <c r="D21" s="5">
        <f>SUM(D20-D19)</f>
        <v>317.88000000000466</v>
      </c>
      <c r="E21" s="6"/>
    </row>
    <row r="22" spans="2:5">
      <c r="D22" s="7"/>
    </row>
    <row r="23" spans="2:5">
      <c r="D23" s="7"/>
    </row>
    <row r="24" spans="2:5">
      <c r="D24" s="7"/>
    </row>
    <row r="25" spans="2:5">
      <c r="B25" s="8"/>
      <c r="C25" s="9" t="s">
        <v>19</v>
      </c>
      <c r="D25" s="10">
        <v>64223.53</v>
      </c>
      <c r="E25" s="7"/>
    </row>
    <row r="27" spans="2:5">
      <c r="C27" s="8" t="s">
        <v>4</v>
      </c>
      <c r="D27" s="10">
        <f>SUM(D25+D21)</f>
        <v>64541.41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Quillen</dc:creator>
  <cp:lastModifiedBy>Bill Quillen</cp:lastModifiedBy>
  <dcterms:created xsi:type="dcterms:W3CDTF">2017-06-16T14:59:18Z</dcterms:created>
  <dcterms:modified xsi:type="dcterms:W3CDTF">2017-07-28T20:14:14Z</dcterms:modified>
</cp:coreProperties>
</file>